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JO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<sst xmlns="http://schemas.openxmlformats.org/spreadsheetml/2006/main" count="325" uniqueCount="25">
  <si>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</si>
  <si>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</si>
  <si>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</si>
  <si>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</si>
  <si>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</si>
  <si>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</si>
  <si>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</si>
  <si>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</si>
  <si>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</si>
  <si>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</si>
  <si>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</si>
  <si>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</si>
  <si>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</si>
  <si>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</si>
  <si>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</si>
  <si>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</si>
  <si>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</si>
  <si>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</si>
  <si>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</si>
  <si>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</si>
  <si>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</si>
  <si>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</si>
  <si>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TJO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</si>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</sst>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4676637.2385843098</v>
      </c>
    </row>
    <row r="4" spans="1:33">
      <c r="A4" s="1" t="s">
        <v>24</v>
      </c>
      <c r="B4" s="33">
        <f>SUM(data!D2:D200)</f>
        <v>885848.67535766377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4" t="s">
        <v>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38"/>
      <c r="B9" s="39"/>
      <c r="C9" s="46" t="s">
        <v>6</v>
      </c>
      <c r="D9" s="46"/>
      <c r="E9" s="47" t="s">
        <v>7</v>
      </c>
      <c r="F9" s="47"/>
      <c r="G9" s="48" t="s">
        <v>9</v>
      </c>
      <c r="H9" s="48"/>
      <c r="I9" s="49" t="s">
        <v>10</v>
      </c>
      <c r="J9" s="49"/>
      <c r="K9" s="39" t="s">
        <v>18</v>
      </c>
      <c r="L9" s="43"/>
      <c r="M9" s="44" t="s">
        <v>8</v>
      </c>
      <c r="N9" s="4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2964.9003327832511</v>
      </c>
      <c r="D11" s="23">
        <f>C11/($K$20+$M$20)</f>
        <v>3.3850490344159616E-3</v>
      </c>
      <c r="E11" s="10">
        <f t="array" ref="E11">SUM(IF(data!A2:A200="21-40 years",IF(data!B2:B200="30-70%",IF(data!C2:C200="Moderate (11-30%)",data!D2:D200,0),0),0))</f>
        <v>1905.331062317719</v>
      </c>
      <c r="F11" s="23">
        <f>E11/($K$20+$M$20)</f>
        <v>2.1753308202056296E-3</v>
      </c>
      <c r="G11" s="10">
        <f t="array" ref="G11">SUM(IF(data!A2:A200="21-40 years",IF(data!B2:B200="30-70%",IF(data!C2:C200="Severe (31-50%)",data!D2:D200,0),0),0))</f>
        <v>623.99370927152393</v>
      </c>
      <c r="H11" s="23">
        <f>G11/($K$20+$M$20)</f>
        <v>7.1241831629070894E-4</v>
      </c>
      <c r="I11" s="10">
        <f t="array" ref="I11">SUM(IF(data!A2:A200="21-40 years",IF(data!B2:B200="30-70%",IF(data!C2:C200="Very Severe (&gt;50%)",data!D2:D200,0),0),0))</f>
        <v>2088.5125512056002</v>
      </c>
      <c r="J11" s="23">
        <f>I11/($K$20+$M$20)</f>
        <v>2.3844705053500241E-3</v>
      </c>
      <c r="K11" s="11">
        <f>SUM(C11,E11,G11,I11)</f>
        <v>7582.7376555780938</v>
      </c>
      <c r="L11" s="29">
        <f>K11/($K$20+$M$20)</f>
        <v>8.6572686762623231E-3</v>
      </c>
      <c r="M11" s="31">
        <f t="array" ref="M11">SUM(IF(data!A2:A200="21-40 years",IF(data!B2:B200="30-70%",IF(data!C2:C200="No Attack",data!D2:D200,0),0),0))</f>
        <v>12889.981521412667</v>
      </c>
      <c r="N11" s="25">
        <f>M11/($K$20+$M$20)</f>
        <v>1.471658895924423E-2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1"/>
      <c r="B12" s="9" t="s">
        <v>5</v>
      </c>
      <c r="C12" s="10">
        <f t="array" ref="C12">SUM(IF(data!A2:A200="21-40 years",IF(data!B2:B200="&gt;70%",IF(data!C2:C200="Light (&lt;11%)",data!D2:D200,0),0),0))</f>
        <v>3219.9985686226473</v>
      </c>
      <c r="D12" s="23">
        <f>C12/($K$20+$M$20)</f>
        <v>3.6762966110583605E-3</v>
      </c>
      <c r="E12" s="10">
        <f t="array" ref="E12">SUM(IF(data!A2:A200="21-40 years",IF(data!B2:B200="&gt;70%",IF(data!C2:C200="Moderate (11-30%)",data!D2:D200,0),0),0))</f>
        <v>1216.0439330590559</v>
      </c>
      <c r="F12" s="23">
        <f>E12/($K$20+$M$20)</f>
        <v>1.3883665146830662E-3</v>
      </c>
      <c r="G12" s="10">
        <f t="array" ref="G12">SUM(IF(data!A2:A200="21-40 years",IF(data!B2:B200="&gt;70%",IF(data!C2:C200="Severe (31-50%)",data!D2:D200,0),0),0))</f>
        <v>549.32302112069374</v>
      </c>
      <c r="H12" s="23">
        <f>G12/($K$20+$M$20)</f>
        <v>6.271662293894049E-4</v>
      </c>
      <c r="I12" s="10">
        <f t="array" ref="I12">SUM(IF(data!A2:A200="21-40 years",IF(data!B2:B200="&gt;70%",IF(data!C2:C200="Very Severe (&gt;50%)",data!D2:D200,0),0),0))</f>
        <v>1904.7758460660129</v>
      </c>
      <c r="J12" s="23">
        <f>I12/($K$20+$M$20)</f>
        <v>2.174696925630507E-3</v>
      </c>
      <c r="K12" s="11">
        <f>SUM(C12,E12,G12,I12)</f>
        <v>6890.1413688684097</v>
      </c>
      <c r="L12" s="29">
        <f>K12/($K$20+$M$20)</f>
        <v>7.8665262807613382E-3</v>
      </c>
      <c r="M12" s="31">
        <f t="array" ref="M12">SUM(IF(data!A2:A200="21-40 years",IF(data!B2:B200="&gt;70%",IF(data!C2:C200="No Attack",data!D2:D200,0),0),0))</f>
        <v>10003.618461575928</v>
      </c>
      <c r="N12" s="25">
        <f>M12/($K$20+$M$20)</f>
        <v>1.1421206520704594E-2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2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2030.8616589535836</v>
      </c>
      <c r="D14" s="23">
        <f>C14/($K$20+$M$20)</f>
        <v>2.3186500475784431E-3</v>
      </c>
      <c r="E14" s="10">
        <f t="array" ref="E14">SUM(IF(data!A2:A200="41-60 years",IF(data!B2:B200="30-70%",IF(data!C2:C200="Moderate (11-30%)",data!D2:D200,0),0),0))</f>
        <v>2018.0274748531274</v>
      </c>
      <c r="F14" s="23">
        <f>E14/($K$20+$M$20)</f>
        <v>2.3039971629548362E-3</v>
      </c>
      <c r="G14" s="10">
        <f t="array" ref="G14">SUM(IF(data!A2:A200="41-60 years",IF(data!B2:B200="30-70%",IF(data!C2:C200="Severe (31-50%)",data!D2:D200,0),0),0))</f>
        <v>1558.4903990499872</v>
      </c>
      <c r="H14" s="23">
        <f>G14/($K$20+$M$20)</f>
        <v>1.7793402233856393E-3</v>
      </c>
      <c r="I14" s="10">
        <f t="array" ref="I14">SUM(IF(data!A2:A200="41-60 years",IF(data!B2:B200="30-70%",IF(data!C2:C200="Very Severe (&gt;50%)",data!D2:D200,0),0),0))</f>
        <v>13001.633958735796</v>
      </c>
      <c r="J14" s="23">
        <f>I14/($K$20+$M$20)</f>
        <v>1.4844063387632875E-2</v>
      </c>
      <c r="K14" s="11">
        <f>SUM(C14,E14,G14,I14)</f>
        <v>18609.013491592494</v>
      </c>
      <c r="L14" s="29">
        <f>K14/($K$20+$M$20)</f>
        <v>2.1246050821551794E-2</v>
      </c>
      <c r="M14" s="31">
        <f t="array" ref="M14">SUM(IF(data!A2:A200="41-60 years",IF(data!B2:B200="30-70%",IF(data!C2:C200="No Attack",data!D2:D200,0),0),0))</f>
        <v>22815.356526776875</v>
      </c>
      <c r="N14" s="25">
        <f>M14/($K$20+$M$20)</f>
        <v>2.6048464336850929E-2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1"/>
      <c r="B15" s="9" t="s">
        <v>5</v>
      </c>
      <c r="C15" s="10">
        <f t="array" ref="C15">SUM(IF(data!A2:A200="41-60 years",IF(data!B2:B200="&gt;70%",IF(data!C2:C200="Light (&lt;11%)",data!D2:D200,0),0),0))</f>
        <v>2520.3625545286673</v>
      </c>
      <c r="D15" s="23">
        <f>C15/($K$20+$M$20)</f>
        <v>2.8775169057964792E-3</v>
      </c>
      <c r="E15" s="10">
        <f t="array" ref="E15">SUM(IF(data!A2:A200="41-60 years",IF(data!B2:B200="&gt;70%",IF(data!C2:C200="Moderate (11-30%)",data!D2:D200,0),0),0))</f>
        <v>2943.140638492679</v>
      </c>
      <c r="F15" s="23">
        <f>E15/($K$20+$M$20)</f>
        <v>3.3602058276028875E-3</v>
      </c>
      <c r="G15" s="10">
        <f t="array" ref="G15">SUM(IF(data!A2:A200="41-60 years",IF(data!B2:B200="&gt;70%",IF(data!C2:C200="Severe (31-50%)",data!D2:D200,0),0),0))</f>
        <v>2905.0289390394892</v>
      </c>
      <c r="H15" s="23">
        <f>G15/($K$20+$M$20)</f>
        <v>3.3166934133717937E-3</v>
      </c>
      <c r="I15" s="10">
        <f t="array" ref="I15">SUM(IF(data!A2:A200="41-60 years",IF(data!B2:B200="&gt;70%",IF(data!C2:C200="Very Severe (&gt;50%)",data!D2:D200,0),0),0))</f>
        <v>19639.367276506029</v>
      </c>
      <c r="J15" s="23">
        <f>I15/($K$20+$M$20)</f>
        <v>2.2422413495926847E-2</v>
      </c>
      <c r="K15" s="11">
        <f>SUM(C15,E15,G15,I15)</f>
        <v>28007.899408566864</v>
      </c>
      <c r="L15" s="29">
        <f>K15/($K$20+$M$20)</f>
        <v>3.1976829642698004E-2</v>
      </c>
      <c r="M15" s="31">
        <f t="array" ref="M15">SUM(IF(data!A2:A200="41-60 years",IF(data!B2:B200="&gt;70%",IF(data!C2:C200="No Attack",data!D2:D200,0),0),0))</f>
        <v>26205.446341653944</v>
      </c>
      <c r="N15" s="25">
        <f>M15/($K$20+$M$20)</f>
        <v>2.9918955404474933E-2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2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14926.878890980253</v>
      </c>
      <c r="D17" s="23">
        <f>C17/($K$20+$M$20)</f>
        <v>1.7042130023077095E-2</v>
      </c>
      <c r="E17" s="10">
        <f t="array" ref="E17">SUM(IF(data!A2:A200="&gt;60 years",IF(data!B2:B200="30-70%",IF(data!C2:C200="Moderate (11-30%)",data!D2:D200,0),0),0))</f>
        <v>16625.727829628388</v>
      </c>
      <c r="F17" s="23">
        <f>E17/($K$20+$M$20)</f>
        <v>1.8981718647963882E-2</v>
      </c>
      <c r="G17" s="10">
        <f t="array" ref="G17">SUM(IF(data!A2:A200="&gt;60 years",IF(data!B2:B200="30-70%",IF(data!C2:C200="Severe (31-50%)",data!D2:D200,0),0),0))</f>
        <v>14319.184251172755</v>
      </c>
      <c r="H17" s="23">
        <f>G17/($K$20+$M$20)</f>
        <v>1.6348320477118736E-2</v>
      </c>
      <c r="I17" s="10">
        <f t="array" ref="I17">SUM(IF(data!A2:A200="&gt;60 years",IF(data!B2:B200="30-70%",IF(data!C2:C200="Very Severe (&gt;50%)",data!D2:D200,0),0),0))</f>
        <v>194220.33540744017</v>
      </c>
      <c r="J17" s="23">
        <f>I17/($K$20+$M$20)</f>
        <v>0.22174281933373916</v>
      </c>
      <c r="K17" s="11">
        <f>SUM(C17,E17,G17,I17)</f>
        <v>240092.12637922156</v>
      </c>
      <c r="L17" s="29">
        <f>K17/($K$20+$M$20)</f>
        <v>0.27411498848189886</v>
      </c>
      <c r="M17" s="31">
        <f t="array" ref="M17">SUM(IF(data!A2:A200="&gt;60 years",IF(data!B2:B200="30-70%",IF(data!C2:C200="No Attack",data!D2:D200,0),0),0))</f>
        <v>171061.27758194186</v>
      </c>
      <c r="N17" s="25">
        <f>M17/($K$20+$M$20)</f>
        <v>0.19530194863620887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1"/>
      <c r="B18" s="9" t="s">
        <v>5</v>
      </c>
      <c r="C18" s="10">
        <f t="array" ref="C18">SUM(IF(data!A2:A200="&gt;60 years",IF(data!B2:B200="&gt;70%",IF(data!C2:C200="Light (&lt;11%)",data!D2:D200,0),0),0))</f>
        <v>10265.55959873776</v>
      </c>
      <c r="D18" s="23">
        <f>C18/($K$20+$M$20)</f>
        <v>1.1720266689311042E-2</v>
      </c>
      <c r="E18" s="10">
        <f t="array" ref="E18">SUM(IF(data!A2:A200="&gt;60 years",IF(data!B2:B200="&gt;70%",IF(data!C2:C200="Moderate (11-30%)",data!D2:D200,0),0),0))</f>
        <v>11778.895521337765</v>
      </c>
      <c r="F18" s="23">
        <f>E18/($K$20+$M$20)</f>
        <v>1.3448053706939142E-2</v>
      </c>
      <c r="G18" s="10">
        <f t="array" ref="G18">SUM(IF(data!A2:A200="&gt;60 years",IF(data!B2:B200="&gt;70%",IF(data!C2:C200="Severe (31-50%)",data!D2:D200,0),0),0))</f>
        <v>11364.57573560506</v>
      </c>
      <c r="H18" s="23">
        <f>G18/($K$20+$M$20)</f>
        <v>1.2975021687910916E-2</v>
      </c>
      <c r="I18" s="10">
        <f t="array" ref="I18">SUM(IF(data!A2:A200="&gt;60 years",IF(data!B2:B200="&gt;70%",IF(data!C2:C200="Very Severe (&gt;50%)",data!D2:D200,0),0),0))</f>
        <v>182698.86044118862</v>
      </c>
      <c r="J18" s="23">
        <f>I18/($K$20+$M$20)</f>
        <v>0.20858866461281261</v>
      </c>
      <c r="K18" s="11">
        <f>SUM(C18,E18,G18,I18)</f>
        <v>216107.8912968692</v>
      </c>
      <c r="L18" s="29">
        <f>K18/($K$20+$M$20)</f>
        <v>0.2467320066969737</v>
      </c>
      <c r="M18" s="31">
        <f t="array" ref="M18">SUM(IF(data!A2:A200="&gt;60 years",IF(data!B2:B200="&gt;70%",IF(data!C2:C200="No Attack",data!D2:D200,0),0),0))</f>
        <v>115615.56889269984</v>
      </c>
      <c r="N18" s="25">
        <f>M18/($K$20+$M$20)</f>
        <v>0.13199916554237048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35928.561604606162</v>
      </c>
      <c r="D20" s="26">
        <f>C20/($K$20+$M$20)</f>
        <v>4.1019909311237376E-2</v>
      </c>
      <c r="E20" s="27">
        <f>SUM(E11:E18)</f>
        <v>36487.166459688735</v>
      </c>
      <c r="F20" s="26">
        <f>E20/($K$20+$M$20)</f>
        <v>4.1657672680349443E-2</v>
      </c>
      <c r="G20" s="27">
        <f>SUM(G11:G18)</f>
        <v>31320.59605525951</v>
      </c>
      <c r="H20" s="26">
        <f>G20/($K$20+$M$20)</f>
        <v>3.57589603474672E-2</v>
      </c>
      <c r="I20" s="27">
        <f>SUM(I11:I18)</f>
        <v>413553.48548114224</v>
      </c>
      <c r="J20" s="26">
        <f>I20/($K$20+$M$20)</f>
        <v>0.47215712826109207</v>
      </c>
      <c r="K20" s="27">
        <f>SUM(K11:K18)</f>
        <v>517289.80960069661</v>
      </c>
      <c r="L20" s="30">
        <f>SUM(L11:L18)</f>
        <v>0.590593670600146</v>
      </c>
      <c r="M20" s="32">
        <f>SUM(M11:M18)</f>
        <v>358591.24932606111</v>
      </c>
      <c r="N20" s="24">
        <f>SUM(N11:N18)</f>
        <v>0.409406329399854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6"/>
  <sheetViews>
    <sheetView topLeftCell="A82" workbookViewId="0">
      <selection sqref="A1:D96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108.54361318623447</v>
      </c>
    </row>
    <row r="3" spans="1:4">
      <c r="A3" s="51" t="s">
        <v>23</v>
      </c>
      <c r="B3" s="51" t="s">
        <v>5</v>
      </c>
      <c r="C3" s="51" t="s">
        <v>6</v>
      </c>
      <c r="D3" s="52">
        <v>1250.0982650490394</v>
      </c>
    </row>
    <row r="4" spans="1:4" ht="28.8">
      <c r="A4" s="51" t="s">
        <v>23</v>
      </c>
      <c r="B4" s="51" t="s">
        <v>5</v>
      </c>
      <c r="C4" s="51" t="s">
        <v>7</v>
      </c>
      <c r="D4" s="52">
        <v>419.10813091527405</v>
      </c>
    </row>
    <row r="5" spans="1:4">
      <c r="A5" s="51" t="s">
        <v>23</v>
      </c>
      <c r="B5" s="51" t="s">
        <v>5</v>
      </c>
      <c r="C5" s="51" t="s">
        <v>8</v>
      </c>
      <c r="D5" s="52">
        <v>3589.4646124592718</v>
      </c>
    </row>
    <row r="6" spans="1:4">
      <c r="A6" s="51" t="s">
        <v>23</v>
      </c>
      <c r="B6" s="51" t="s">
        <v>5</v>
      </c>
      <c r="C6" s="51" t="s">
        <v>8</v>
      </c>
      <c r="D6" s="52">
        <v>1.9979698506571587E-2</v>
      </c>
    </row>
    <row r="7" spans="1:4">
      <c r="A7" s="51" t="s">
        <v>23</v>
      </c>
      <c r="B7" s="51" t="s">
        <v>5</v>
      </c>
      <c r="C7" s="51" t="s">
        <v>8</v>
      </c>
      <c r="D7" s="52">
        <v>1.6934551057642535E-5</v>
      </c>
    </row>
    <row r="8" spans="1:4">
      <c r="A8" s="51" t="s">
        <v>23</v>
      </c>
      <c r="B8" s="51" t="s">
        <v>5</v>
      </c>
      <c r="C8" s="51" t="s">
        <v>8</v>
      </c>
      <c r="D8" s="52">
        <v>394.83660249783048</v>
      </c>
    </row>
    <row r="9" spans="1:4">
      <c r="A9" s="51" t="s">
        <v>23</v>
      </c>
      <c r="B9" s="51" t="s">
        <v>5</v>
      </c>
      <c r="C9" s="51" t="s">
        <v>9</v>
      </c>
      <c r="D9" s="52">
        <v>104.51730682445968</v>
      </c>
    </row>
    <row r="10" spans="1:4" ht="28.8">
      <c r="A10" s="51" t="s">
        <v>23</v>
      </c>
      <c r="B10" s="51" t="s">
        <v>5</v>
      </c>
      <c r="C10" s="51" t="s">
        <v>10</v>
      </c>
      <c r="D10" s="52">
        <v>162.39675500181346</v>
      </c>
    </row>
    <row r="11" spans="1:4">
      <c r="A11" s="51" t="s">
        <v>23</v>
      </c>
      <c r="B11" s="51" t="s">
        <v>11</v>
      </c>
      <c r="C11" s="51" t="s">
        <v>6</v>
      </c>
      <c r="D11" s="52">
        <v>139.43003390955823</v>
      </c>
    </row>
    <row r="12" spans="1:4">
      <c r="A12" s="51" t="s">
        <v>23</v>
      </c>
      <c r="B12" s="51" t="s">
        <v>11</v>
      </c>
      <c r="C12" s="51" t="s">
        <v>6</v>
      </c>
      <c r="D12" s="52">
        <v>856.07992184869386</v>
      </c>
    </row>
    <row r="13" spans="1:4" ht="28.8">
      <c r="A13" s="51" t="s">
        <v>23</v>
      </c>
      <c r="B13" s="51" t="s">
        <v>11</v>
      </c>
      <c r="C13" s="51" t="s">
        <v>7</v>
      </c>
      <c r="D13" s="52">
        <v>41.960859083043168</v>
      </c>
    </row>
    <row r="14" spans="1:4" ht="28.8">
      <c r="A14" s="51" t="s">
        <v>23</v>
      </c>
      <c r="B14" s="51" t="s">
        <v>11</v>
      </c>
      <c r="C14" s="51" t="s">
        <v>7</v>
      </c>
      <c r="D14" s="52">
        <v>167.34983868555372</v>
      </c>
    </row>
    <row r="15" spans="1:4">
      <c r="A15" s="51" t="s">
        <v>23</v>
      </c>
      <c r="B15" s="51" t="s">
        <v>11</v>
      </c>
      <c r="C15" s="51" t="s">
        <v>8</v>
      </c>
      <c r="D15" s="52">
        <v>1939.1702544743541</v>
      </c>
    </row>
    <row r="16" spans="1:4">
      <c r="A16" s="51" t="s">
        <v>23</v>
      </c>
      <c r="B16" s="51" t="s">
        <v>11</v>
      </c>
      <c r="C16" s="51" t="s">
        <v>8</v>
      </c>
      <c r="D16" s="52">
        <v>2.9295567436353093E-5</v>
      </c>
    </row>
    <row r="17" spans="1:4">
      <c r="A17" s="51" t="s">
        <v>23</v>
      </c>
      <c r="B17" s="51" t="s">
        <v>11</v>
      </c>
      <c r="C17" s="51" t="s">
        <v>8</v>
      </c>
      <c r="D17" s="52">
        <v>46.438829184029728</v>
      </c>
    </row>
    <row r="18" spans="1:4">
      <c r="A18" s="51" t="s">
        <v>23</v>
      </c>
      <c r="B18" s="51" t="s">
        <v>11</v>
      </c>
      <c r="C18" s="51" t="s">
        <v>8</v>
      </c>
      <c r="D18" s="52">
        <v>497.19918103461458</v>
      </c>
    </row>
    <row r="19" spans="1:4">
      <c r="A19" s="51" t="s">
        <v>23</v>
      </c>
      <c r="B19" s="51" t="s">
        <v>11</v>
      </c>
      <c r="C19" s="51" t="s">
        <v>9</v>
      </c>
      <c r="D19" s="52">
        <v>81.47755593394433</v>
      </c>
    </row>
    <row r="20" spans="1:4" ht="28.8">
      <c r="A20" s="51" t="s">
        <v>23</v>
      </c>
      <c r="B20" s="51" t="s">
        <v>11</v>
      </c>
      <c r="C20" s="51" t="s">
        <v>10</v>
      </c>
      <c r="D20" s="52">
        <v>169.52464488968337</v>
      </c>
    </row>
    <row r="21" spans="1:4">
      <c r="A21" s="51" t="s">
        <v>4</v>
      </c>
      <c r="B21" s="51" t="s">
        <v>5</v>
      </c>
      <c r="C21" s="51" t="s">
        <v>6</v>
      </c>
      <c r="D21" s="52">
        <v>788.47752877145899</v>
      </c>
    </row>
    <row r="22" spans="1:4">
      <c r="A22" s="51" t="s">
        <v>4</v>
      </c>
      <c r="B22" s="51" t="s">
        <v>5</v>
      </c>
      <c r="C22" s="51" t="s">
        <v>6</v>
      </c>
      <c r="D22" s="52">
        <v>9477.0820699663018</v>
      </c>
    </row>
    <row r="23" spans="1:4" ht="28.8">
      <c r="A23" s="51" t="s">
        <v>4</v>
      </c>
      <c r="B23" s="51" t="s">
        <v>5</v>
      </c>
      <c r="C23" s="51" t="s">
        <v>7</v>
      </c>
      <c r="D23" s="52">
        <v>715.50646182581841</v>
      </c>
    </row>
    <row r="24" spans="1:4" ht="28.8">
      <c r="A24" s="51" t="s">
        <v>4</v>
      </c>
      <c r="B24" s="51" t="s">
        <v>5</v>
      </c>
      <c r="C24" s="51" t="s">
        <v>7</v>
      </c>
      <c r="D24" s="52">
        <v>8.3603520609160373</v>
      </c>
    </row>
    <row r="25" spans="1:4" ht="28.8">
      <c r="A25" s="51" t="s">
        <v>4</v>
      </c>
      <c r="B25" s="51" t="s">
        <v>5</v>
      </c>
      <c r="C25" s="51" t="s">
        <v>7</v>
      </c>
      <c r="D25" s="52">
        <v>11055.028707451031</v>
      </c>
    </row>
    <row r="26" spans="1:4">
      <c r="A26" s="51" t="s">
        <v>4</v>
      </c>
      <c r="B26" s="51" t="s">
        <v>5</v>
      </c>
      <c r="C26" s="51" t="s">
        <v>8</v>
      </c>
      <c r="D26" s="52">
        <v>112242.85461916501</v>
      </c>
    </row>
    <row r="27" spans="1:4">
      <c r="A27" s="51" t="s">
        <v>4</v>
      </c>
      <c r="B27" s="51" t="s">
        <v>5</v>
      </c>
      <c r="C27" s="51" t="s">
        <v>8</v>
      </c>
      <c r="D27" s="52">
        <v>993.06578192553866</v>
      </c>
    </row>
    <row r="28" spans="1:4">
      <c r="A28" s="51" t="s">
        <v>4</v>
      </c>
      <c r="B28" s="51" t="s">
        <v>5</v>
      </c>
      <c r="C28" s="51" t="s">
        <v>8</v>
      </c>
      <c r="D28" s="52">
        <v>2379.6484916092954</v>
      </c>
    </row>
    <row r="29" spans="1:4">
      <c r="A29" s="51" t="s">
        <v>4</v>
      </c>
      <c r="B29" s="51" t="s">
        <v>5</v>
      </c>
      <c r="C29" s="51" t="s">
        <v>9</v>
      </c>
      <c r="D29" s="52">
        <v>1422.1690187722343</v>
      </c>
    </row>
    <row r="30" spans="1:4">
      <c r="A30" s="51" t="s">
        <v>4</v>
      </c>
      <c r="B30" s="51" t="s">
        <v>5</v>
      </c>
      <c r="C30" s="51" t="s">
        <v>9</v>
      </c>
      <c r="D30" s="52">
        <v>9.9430273153351134</v>
      </c>
    </row>
    <row r="31" spans="1:4">
      <c r="A31" s="51" t="s">
        <v>4</v>
      </c>
      <c r="B31" s="51" t="s">
        <v>5</v>
      </c>
      <c r="C31" s="51" t="s">
        <v>9</v>
      </c>
      <c r="D31" s="52">
        <v>9932.4636895174899</v>
      </c>
    </row>
    <row r="32" spans="1:4" ht="28.8">
      <c r="A32" s="51" t="s">
        <v>4</v>
      </c>
      <c r="B32" s="51" t="s">
        <v>5</v>
      </c>
      <c r="C32" s="51" t="s">
        <v>10</v>
      </c>
      <c r="D32" s="52">
        <v>6400.2787208716209</v>
      </c>
    </row>
    <row r="33" spans="1:4" ht="28.8">
      <c r="A33" s="51" t="s">
        <v>4</v>
      </c>
      <c r="B33" s="51" t="s">
        <v>5</v>
      </c>
      <c r="C33" s="51" t="s">
        <v>10</v>
      </c>
      <c r="D33" s="52">
        <v>56.95819678171101</v>
      </c>
    </row>
    <row r="34" spans="1:4" ht="28.8">
      <c r="A34" s="51" t="s">
        <v>4</v>
      </c>
      <c r="B34" s="51" t="s">
        <v>5</v>
      </c>
      <c r="C34" s="51" t="s">
        <v>10</v>
      </c>
      <c r="D34" s="52">
        <v>176241.62352353529</v>
      </c>
    </row>
    <row r="35" spans="1:4">
      <c r="A35" s="51" t="s">
        <v>4</v>
      </c>
      <c r="B35" s="51" t="s">
        <v>11</v>
      </c>
      <c r="C35" s="51" t="s">
        <v>6</v>
      </c>
      <c r="D35" s="52">
        <v>940.63744249510023</v>
      </c>
    </row>
    <row r="36" spans="1:4">
      <c r="A36" s="51" t="s">
        <v>4</v>
      </c>
      <c r="B36" s="51" t="s">
        <v>11</v>
      </c>
      <c r="C36" s="51" t="s">
        <v>6</v>
      </c>
      <c r="D36" s="52">
        <v>46.050516073312409</v>
      </c>
    </row>
    <row r="37" spans="1:4">
      <c r="A37" s="51" t="s">
        <v>4</v>
      </c>
      <c r="B37" s="51" t="s">
        <v>11</v>
      </c>
      <c r="C37" s="51" t="s">
        <v>6</v>
      </c>
      <c r="D37" s="52">
        <v>13940.190932411841</v>
      </c>
    </row>
    <row r="38" spans="1:4" ht="28.8">
      <c r="A38" s="51" t="s">
        <v>4</v>
      </c>
      <c r="B38" s="51" t="s">
        <v>11</v>
      </c>
      <c r="C38" s="51" t="s">
        <v>7</v>
      </c>
      <c r="D38" s="52">
        <v>1122.4231697810403</v>
      </c>
    </row>
    <row r="39" spans="1:4" ht="28.8">
      <c r="A39" s="51" t="s">
        <v>4</v>
      </c>
      <c r="B39" s="51" t="s">
        <v>11</v>
      </c>
      <c r="C39" s="51" t="s">
        <v>7</v>
      </c>
      <c r="D39" s="52">
        <v>14.614201253126787</v>
      </c>
    </row>
    <row r="40" spans="1:4" ht="28.8">
      <c r="A40" s="51" t="s">
        <v>4</v>
      </c>
      <c r="B40" s="51" t="s">
        <v>11</v>
      </c>
      <c r="C40" s="51" t="s">
        <v>7</v>
      </c>
      <c r="D40" s="52">
        <v>15488.690458594221</v>
      </c>
    </row>
    <row r="41" spans="1:4">
      <c r="A41" s="51" t="s">
        <v>4</v>
      </c>
      <c r="B41" s="51" t="s">
        <v>11</v>
      </c>
      <c r="C41" s="51" t="s">
        <v>8</v>
      </c>
      <c r="D41" s="52">
        <v>167389.08118330236</v>
      </c>
    </row>
    <row r="42" spans="1:4">
      <c r="A42" s="51" t="s">
        <v>4</v>
      </c>
      <c r="B42" s="51" t="s">
        <v>11</v>
      </c>
      <c r="C42" s="51" t="s">
        <v>8</v>
      </c>
      <c r="D42" s="52">
        <v>363.24067352659955</v>
      </c>
    </row>
    <row r="43" spans="1:4">
      <c r="A43" s="51" t="s">
        <v>4</v>
      </c>
      <c r="B43" s="51" t="s">
        <v>11</v>
      </c>
      <c r="C43" s="51" t="s">
        <v>8</v>
      </c>
      <c r="D43" s="52">
        <v>3308.9557251129004</v>
      </c>
    </row>
    <row r="44" spans="1:4">
      <c r="A44" s="51" t="s">
        <v>4</v>
      </c>
      <c r="B44" s="51" t="s">
        <v>11</v>
      </c>
      <c r="C44" s="51" t="s">
        <v>9</v>
      </c>
      <c r="D44" s="52">
        <v>1364.7694368457878</v>
      </c>
    </row>
    <row r="45" spans="1:4">
      <c r="A45" s="51" t="s">
        <v>4</v>
      </c>
      <c r="B45" s="51" t="s">
        <v>11</v>
      </c>
      <c r="C45" s="51" t="s">
        <v>9</v>
      </c>
      <c r="D45" s="52">
        <v>9.9430859991637259</v>
      </c>
    </row>
    <row r="46" spans="1:4">
      <c r="A46" s="51" t="s">
        <v>4</v>
      </c>
      <c r="B46" s="51" t="s">
        <v>11</v>
      </c>
      <c r="C46" s="51" t="s">
        <v>9</v>
      </c>
      <c r="D46" s="52">
        <v>12944.471728327804</v>
      </c>
    </row>
    <row r="47" spans="1:4" ht="28.8">
      <c r="A47" s="51" t="s">
        <v>4</v>
      </c>
      <c r="B47" s="51" t="s">
        <v>11</v>
      </c>
      <c r="C47" s="51" t="s">
        <v>10</v>
      </c>
      <c r="D47" s="52">
        <v>7804.2779973005818</v>
      </c>
    </row>
    <row r="48" spans="1:4" ht="28.8">
      <c r="A48" s="51" t="s">
        <v>4</v>
      </c>
      <c r="B48" s="51" t="s">
        <v>11</v>
      </c>
      <c r="C48" s="51" t="s">
        <v>10</v>
      </c>
      <c r="D48" s="52">
        <v>34.79428388094702</v>
      </c>
    </row>
    <row r="49" spans="1:4" ht="28.8">
      <c r="A49" s="51" t="s">
        <v>4</v>
      </c>
      <c r="B49" s="51" t="s">
        <v>11</v>
      </c>
      <c r="C49" s="51" t="s">
        <v>10</v>
      </c>
      <c r="D49" s="52">
        <v>186381.26312625865</v>
      </c>
    </row>
    <row r="50" spans="1:4">
      <c r="A50" s="51" t="s">
        <v>12</v>
      </c>
      <c r="B50" s="51" t="s">
        <v>5</v>
      </c>
      <c r="C50" s="51" t="s">
        <v>6</v>
      </c>
      <c r="D50" s="52">
        <v>1589.4015793421638</v>
      </c>
    </row>
    <row r="51" spans="1:4">
      <c r="A51" s="51" t="s">
        <v>12</v>
      </c>
      <c r="B51" s="51" t="s">
        <v>5</v>
      </c>
      <c r="C51" s="51" t="s">
        <v>6</v>
      </c>
      <c r="D51" s="52">
        <v>1630.5969892804835</v>
      </c>
    </row>
    <row r="52" spans="1:4" ht="28.8">
      <c r="A52" s="51" t="s">
        <v>12</v>
      </c>
      <c r="B52" s="51" t="s">
        <v>5</v>
      </c>
      <c r="C52" s="51" t="s">
        <v>7</v>
      </c>
      <c r="D52" s="52">
        <v>327.60329054099452</v>
      </c>
    </row>
    <row r="53" spans="1:4" ht="28.8">
      <c r="A53" s="51" t="s">
        <v>12</v>
      </c>
      <c r="B53" s="51" t="s">
        <v>5</v>
      </c>
      <c r="C53" s="51" t="s">
        <v>7</v>
      </c>
      <c r="D53" s="52">
        <v>888.4406425180614</v>
      </c>
    </row>
    <row r="54" spans="1:4">
      <c r="A54" s="51" t="s">
        <v>12</v>
      </c>
      <c r="B54" s="51" t="s">
        <v>5</v>
      </c>
      <c r="C54" s="51" t="s">
        <v>8</v>
      </c>
      <c r="D54" s="52">
        <v>8972.4088166569436</v>
      </c>
    </row>
    <row r="55" spans="1:4">
      <c r="A55" s="51" t="s">
        <v>12</v>
      </c>
      <c r="B55" s="51" t="s">
        <v>5</v>
      </c>
      <c r="C55" s="51" t="s">
        <v>8</v>
      </c>
      <c r="D55" s="52">
        <v>323.41887044394673</v>
      </c>
    </row>
    <row r="56" spans="1:4">
      <c r="A56" s="51" t="s">
        <v>12</v>
      </c>
      <c r="B56" s="51" t="s">
        <v>5</v>
      </c>
      <c r="C56" s="51" t="s">
        <v>8</v>
      </c>
      <c r="D56" s="52">
        <v>707.79077447503653</v>
      </c>
    </row>
    <row r="57" spans="1:4">
      <c r="A57" s="51" t="s">
        <v>12</v>
      </c>
      <c r="B57" s="51" t="s">
        <v>5</v>
      </c>
      <c r="C57" s="51" t="s">
        <v>9</v>
      </c>
      <c r="D57" s="52">
        <v>137.24123823962415</v>
      </c>
    </row>
    <row r="58" spans="1:4">
      <c r="A58" s="51" t="s">
        <v>12</v>
      </c>
      <c r="B58" s="51" t="s">
        <v>5</v>
      </c>
      <c r="C58" s="51" t="s">
        <v>9</v>
      </c>
      <c r="D58" s="52">
        <v>412.08178288106961</v>
      </c>
    </row>
    <row r="59" spans="1:4" ht="28.8">
      <c r="A59" s="51" t="s">
        <v>12</v>
      </c>
      <c r="B59" s="51" t="s">
        <v>5</v>
      </c>
      <c r="C59" s="51" t="s">
        <v>10</v>
      </c>
      <c r="D59" s="52">
        <v>331.20610663388698</v>
      </c>
    </row>
    <row r="60" spans="1:4" ht="28.8">
      <c r="A60" s="51" t="s">
        <v>12</v>
      </c>
      <c r="B60" s="51" t="s">
        <v>5</v>
      </c>
      <c r="C60" s="51" t="s">
        <v>10</v>
      </c>
      <c r="D60" s="52">
        <v>1573.569739432126</v>
      </c>
    </row>
    <row r="61" spans="1:4">
      <c r="A61" s="51" t="s">
        <v>12</v>
      </c>
      <c r="B61" s="51" t="s">
        <v>11</v>
      </c>
      <c r="C61" s="51" t="s">
        <v>6</v>
      </c>
      <c r="D61" s="52">
        <v>628.23867998673416</v>
      </c>
    </row>
    <row r="62" spans="1:4">
      <c r="A62" s="51" t="s">
        <v>12</v>
      </c>
      <c r="B62" s="51" t="s">
        <v>11</v>
      </c>
      <c r="C62" s="51" t="s">
        <v>6</v>
      </c>
      <c r="D62" s="52">
        <v>2336.661652796517</v>
      </c>
    </row>
    <row r="63" spans="1:4" ht="28.8">
      <c r="A63" s="51" t="s">
        <v>12</v>
      </c>
      <c r="B63" s="51" t="s">
        <v>11</v>
      </c>
      <c r="C63" s="51" t="s">
        <v>7</v>
      </c>
      <c r="D63" s="52">
        <v>207.09333080685815</v>
      </c>
    </row>
    <row r="64" spans="1:4" ht="28.8">
      <c r="A64" s="51" t="s">
        <v>12</v>
      </c>
      <c r="B64" s="51" t="s">
        <v>11</v>
      </c>
      <c r="C64" s="51" t="s">
        <v>7</v>
      </c>
      <c r="D64" s="52">
        <v>36.608782429482396</v>
      </c>
    </row>
    <row r="65" spans="1:4" ht="28.8">
      <c r="A65" s="51" t="s">
        <v>12</v>
      </c>
      <c r="B65" s="51" t="s">
        <v>11</v>
      </c>
      <c r="C65" s="51" t="s">
        <v>7</v>
      </c>
      <c r="D65" s="52">
        <v>1661.6289490813786</v>
      </c>
    </row>
    <row r="66" spans="1:4">
      <c r="A66" s="51" t="s">
        <v>12</v>
      </c>
      <c r="B66" s="51" t="s">
        <v>11</v>
      </c>
      <c r="C66" s="51" t="s">
        <v>8</v>
      </c>
      <c r="D66" s="52">
        <v>11567.235670159789</v>
      </c>
    </row>
    <row r="67" spans="1:4">
      <c r="A67" s="51" t="s">
        <v>12</v>
      </c>
      <c r="B67" s="51" t="s">
        <v>11</v>
      </c>
      <c r="C67" s="51" t="s">
        <v>8</v>
      </c>
      <c r="D67" s="52">
        <v>28.878015173981638</v>
      </c>
    </row>
    <row r="68" spans="1:4">
      <c r="A68" s="51" t="s">
        <v>12</v>
      </c>
      <c r="B68" s="51" t="s">
        <v>11</v>
      </c>
      <c r="C68" s="51" t="s">
        <v>8</v>
      </c>
      <c r="D68" s="52">
        <v>1293.8678360788965</v>
      </c>
    </row>
    <row r="69" spans="1:4">
      <c r="A69" s="51" t="s">
        <v>12</v>
      </c>
      <c r="B69" s="51" t="s">
        <v>11</v>
      </c>
      <c r="C69" s="51" t="s">
        <v>9</v>
      </c>
      <c r="D69" s="52">
        <v>171.20041074746842</v>
      </c>
    </row>
    <row r="70" spans="1:4">
      <c r="A70" s="51" t="s">
        <v>12</v>
      </c>
      <c r="B70" s="51" t="s">
        <v>11</v>
      </c>
      <c r="C70" s="51" t="s">
        <v>9</v>
      </c>
      <c r="D70" s="52">
        <v>452.7932985240555</v>
      </c>
    </row>
    <row r="71" spans="1:4" ht="28.8">
      <c r="A71" s="51" t="s">
        <v>12</v>
      </c>
      <c r="B71" s="51" t="s">
        <v>11</v>
      </c>
      <c r="C71" s="51" t="s">
        <v>10</v>
      </c>
      <c r="D71" s="52">
        <v>581.11723498054857</v>
      </c>
    </row>
    <row r="72" spans="1:4" ht="28.8">
      <c r="A72" s="51" t="s">
        <v>12</v>
      </c>
      <c r="B72" s="51" t="s">
        <v>11</v>
      </c>
      <c r="C72" s="51" t="s">
        <v>10</v>
      </c>
      <c r="D72" s="52">
        <v>1507.3953162250516</v>
      </c>
    </row>
    <row r="73" spans="1:4">
      <c r="A73" s="51" t="s">
        <v>13</v>
      </c>
      <c r="B73" s="51" t="s">
        <v>5</v>
      </c>
      <c r="C73" s="51" t="s">
        <v>6</v>
      </c>
      <c r="D73" s="52">
        <v>289.46911848897156</v>
      </c>
    </row>
    <row r="74" spans="1:4">
      <c r="A74" s="51" t="s">
        <v>13</v>
      </c>
      <c r="B74" s="51" t="s">
        <v>5</v>
      </c>
      <c r="C74" s="51" t="s">
        <v>6</v>
      </c>
      <c r="D74" s="52">
        <v>2230.8934360396956</v>
      </c>
    </row>
    <row r="75" spans="1:4" ht="28.8">
      <c r="A75" s="51" t="s">
        <v>13</v>
      </c>
      <c r="B75" s="51" t="s">
        <v>5</v>
      </c>
      <c r="C75" s="51" t="s">
        <v>7</v>
      </c>
      <c r="D75" s="52">
        <v>885.68118030958567</v>
      </c>
    </row>
    <row r="76" spans="1:4" ht="28.8">
      <c r="A76" s="51" t="s">
        <v>13</v>
      </c>
      <c r="B76" s="51" t="s">
        <v>5</v>
      </c>
      <c r="C76" s="51" t="s">
        <v>7</v>
      </c>
      <c r="D76" s="52">
        <v>2057.4594581830934</v>
      </c>
    </row>
    <row r="77" spans="1:4">
      <c r="A77" s="51" t="s">
        <v>13</v>
      </c>
      <c r="B77" s="51" t="s">
        <v>5</v>
      </c>
      <c r="C77" s="51" t="s">
        <v>8</v>
      </c>
      <c r="D77" s="52">
        <v>25833.43500015996</v>
      </c>
    </row>
    <row r="78" spans="1:4">
      <c r="A78" s="51" t="s">
        <v>13</v>
      </c>
      <c r="B78" s="51" t="s">
        <v>5</v>
      </c>
      <c r="C78" s="51" t="s">
        <v>8</v>
      </c>
      <c r="D78" s="52">
        <v>36.567019148420577</v>
      </c>
    </row>
    <row r="79" spans="1:4">
      <c r="A79" s="51" t="s">
        <v>13</v>
      </c>
      <c r="B79" s="51" t="s">
        <v>5</v>
      </c>
      <c r="C79" s="51" t="s">
        <v>8</v>
      </c>
      <c r="D79" s="52">
        <v>335.44432234556535</v>
      </c>
    </row>
    <row r="80" spans="1:4">
      <c r="A80" s="51" t="s">
        <v>13</v>
      </c>
      <c r="B80" s="51" t="s">
        <v>5</v>
      </c>
      <c r="C80" s="51" t="s">
        <v>9</v>
      </c>
      <c r="D80" s="52">
        <v>494.37008566230259</v>
      </c>
    </row>
    <row r="81" spans="1:4">
      <c r="A81" s="51" t="s">
        <v>13</v>
      </c>
      <c r="B81" s="51" t="s">
        <v>5</v>
      </c>
      <c r="C81" s="51" t="s">
        <v>9</v>
      </c>
      <c r="D81" s="52">
        <v>2410.6588533771865</v>
      </c>
    </row>
    <row r="82" spans="1:4" ht="28.8">
      <c r="A82" s="51" t="s">
        <v>13</v>
      </c>
      <c r="B82" s="51" t="s">
        <v>5</v>
      </c>
      <c r="C82" s="51" t="s">
        <v>10</v>
      </c>
      <c r="D82" s="52">
        <v>1678.7751276048987</v>
      </c>
    </row>
    <row r="83" spans="1:4" ht="28.8">
      <c r="A83" s="51" t="s">
        <v>13</v>
      </c>
      <c r="B83" s="51" t="s">
        <v>5</v>
      </c>
      <c r="C83" s="51" t="s">
        <v>10</v>
      </c>
      <c r="D83" s="52">
        <v>17960.592148901131</v>
      </c>
    </row>
    <row r="84" spans="1:4">
      <c r="A84" s="51" t="s">
        <v>13</v>
      </c>
      <c r="B84" s="51" t="s">
        <v>11</v>
      </c>
      <c r="C84" s="51" t="s">
        <v>6</v>
      </c>
      <c r="D84" s="52">
        <v>126.89720382541873</v>
      </c>
    </row>
    <row r="85" spans="1:4">
      <c r="A85" s="51" t="s">
        <v>13</v>
      </c>
      <c r="B85" s="51" t="s">
        <v>11</v>
      </c>
      <c r="C85" s="51" t="s">
        <v>6</v>
      </c>
      <c r="D85" s="52">
        <v>1903.9644551281649</v>
      </c>
    </row>
    <row r="86" spans="1:4" ht="28.8">
      <c r="A86" s="51" t="s">
        <v>13</v>
      </c>
      <c r="B86" s="51" t="s">
        <v>11</v>
      </c>
      <c r="C86" s="51" t="s">
        <v>7</v>
      </c>
      <c r="D86" s="52">
        <v>298.69717162226743</v>
      </c>
    </row>
    <row r="87" spans="1:4" ht="28.8">
      <c r="A87" s="51" t="s">
        <v>13</v>
      </c>
      <c r="B87" s="51" t="s">
        <v>11</v>
      </c>
      <c r="C87" s="51" t="s">
        <v>7</v>
      </c>
      <c r="D87" s="52">
        <v>44.937751680714484</v>
      </c>
    </row>
    <row r="88" spans="1:4" ht="28.8">
      <c r="A88" s="51" t="s">
        <v>13</v>
      </c>
      <c r="B88" s="51" t="s">
        <v>11</v>
      </c>
      <c r="C88" s="51" t="s">
        <v>7</v>
      </c>
      <c r="D88" s="52">
        <v>1674.3925515501455</v>
      </c>
    </row>
    <row r="89" spans="1:4">
      <c r="A89" s="51" t="s">
        <v>13</v>
      </c>
      <c r="B89" s="51" t="s">
        <v>11</v>
      </c>
      <c r="C89" s="51" t="s">
        <v>8</v>
      </c>
      <c r="D89" s="52">
        <v>22050.2173056586</v>
      </c>
    </row>
    <row r="90" spans="1:4">
      <c r="A90" s="51" t="s">
        <v>13</v>
      </c>
      <c r="B90" s="51" t="s">
        <v>11</v>
      </c>
      <c r="C90" s="51" t="s">
        <v>8</v>
      </c>
      <c r="D90" s="52">
        <v>92.651813561983332</v>
      </c>
    </row>
    <row r="91" spans="1:4">
      <c r="A91" s="51" t="s">
        <v>13</v>
      </c>
      <c r="B91" s="51" t="s">
        <v>11</v>
      </c>
      <c r="C91" s="51" t="s">
        <v>8</v>
      </c>
      <c r="D91" s="52">
        <v>672.48740755629206</v>
      </c>
    </row>
    <row r="92" spans="1:4">
      <c r="A92" s="51" t="s">
        <v>13</v>
      </c>
      <c r="B92" s="51" t="s">
        <v>11</v>
      </c>
      <c r="C92" s="51" t="s">
        <v>9</v>
      </c>
      <c r="D92" s="52">
        <v>293.99564797711474</v>
      </c>
    </row>
    <row r="93" spans="1:4">
      <c r="A93" s="51" t="s">
        <v>13</v>
      </c>
      <c r="B93" s="51" t="s">
        <v>11</v>
      </c>
      <c r="C93" s="51" t="s">
        <v>9</v>
      </c>
      <c r="D93" s="52">
        <v>1264.4947510728725</v>
      </c>
    </row>
    <row r="94" spans="1:4" ht="28.8">
      <c r="A94" s="51" t="s">
        <v>13</v>
      </c>
      <c r="B94" s="51" t="s">
        <v>11</v>
      </c>
      <c r="C94" s="51" t="s">
        <v>10</v>
      </c>
      <c r="D94" s="52">
        <v>1102.4041876842186</v>
      </c>
    </row>
    <row r="95" spans="1:4" ht="28.8">
      <c r="A95" s="51" t="s">
        <v>13</v>
      </c>
      <c r="B95" s="51" t="s">
        <v>11</v>
      </c>
      <c r="C95" s="51" t="s">
        <v>10</v>
      </c>
      <c r="D95" s="52">
        <v>2.6423911959020048</v>
      </c>
    </row>
    <row r="96" spans="1:4" ht="28.8">
      <c r="A96" s="51" t="s">
        <v>13</v>
      </c>
      <c r="B96" s="51" t="s">
        <v>11</v>
      </c>
      <c r="C96" s="51" t="s">
        <v>10</v>
      </c>
      <c r="D96" s="52">
        <v>11896.587379855675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TJO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2012-08-15T15:20:59Z</dcterms:modified>
</cp:coreProperties>
</file>